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<sst xmlns="http://schemas.openxmlformats.org/spreadsheetml/2006/main" count="33" uniqueCount="30">
  <si>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POSTUP PRI VÝPOČTE FONDOV A DANE ZO MZDY</t>
  </si>
  <si>
    <t xml:space="preserve">  BRUTTO  :</t>
  </si>
  <si>
    <t>Maximálny</t>
  </si>
  <si>
    <t>Minimálny</t>
  </si>
  <si>
    <t xml:space="preserve">   Zrážka zo mzdy</t>
  </si>
  <si>
    <t xml:space="preserve">  Odvod zamestnávateľa</t>
  </si>
  <si>
    <t>vym. základ</t>
  </si>
  <si>
    <t>Poistné</t>
  </si>
  <si>
    <t xml:space="preserve"> Percento</t>
  </si>
  <si>
    <t>Suma</t>
  </si>
  <si>
    <t>Percento</t>
  </si>
  <si>
    <t>od 1.7.2005</t>
  </si>
  <si>
    <t xml:space="preserve"> Nemocenské p.  :</t>
  </si>
  <si>
    <t xml:space="preserve"> Starobné  poist. :</t>
  </si>
  <si>
    <t xml:space="preserve"> Invalidné poist.  :</t>
  </si>
  <si>
    <t xml:space="preserve"> Poist. v nezam.  :</t>
  </si>
  <si>
    <t xml:space="preserve"> Úraz. poistenie   :</t>
  </si>
  <si>
    <t xml:space="preserve"> Rezervý fond      :</t>
  </si>
  <si>
    <t xml:space="preserve"> Garančný fond   :</t>
  </si>
  <si>
    <t xml:space="preserve"> Zrážky a odvod spolu :</t>
  </si>
  <si>
    <t xml:space="preserve"> Celkom odvody do sociálnej poisťovne :</t>
  </si>
  <si>
    <t xml:space="preserve"> Zdravotné poist. :</t>
  </si>
  <si>
    <t xml:space="preserve"> Odvody do fondov celkom :</t>
  </si>
  <si>
    <t xml:space="preserve"> Cena práce                        :</t>
  </si>
  <si>
    <t xml:space="preserve"> Základ dane pred nezd. časťou :</t>
  </si>
  <si>
    <t xml:space="preserve"> Nezdaniteľná časť  :</t>
  </si>
  <si>
    <t xml:space="preserve"> Základ dane           :</t>
  </si>
  <si>
    <t xml:space="preserve"> Preddavok na daň  :</t>
  </si>
  <si>
    <t xml:space="preserve"> Ine zrážky  :</t>
  </si>
  <si>
    <t xml:space="preserve"> NETTO     :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</si>
</sst>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3" xfId="0" applyNumberFormat="1" applyFont="1" applyFill="1" applyBorder="1" applyAlignment="1" applyProtection="1">
      <alignment vertical="center"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2" borderId="6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2" borderId="7" xfId="0" applyNumberFormat="1" applyFont="1" applyFill="1" applyBorder="1" applyAlignment="1" applyProtection="1">
      <alignment vertical="center"/>
      <protection/>
    </xf>
    <xf numFmtId="168" fontId="4" fillId="2" borderId="8" xfId="0" applyNumberFormat="1" applyFont="1" applyFill="1" applyBorder="1" applyAlignment="1" applyProtection="1">
      <alignment vertical="center"/>
      <protection/>
    </xf>
    <xf numFmtId="0" fontId="4" fillId="2" borderId="8" xfId="0" applyNumberFormat="1" applyFont="1" applyFill="1" applyBorder="1" applyAlignment="1" applyProtection="1">
      <alignment vertical="center"/>
      <protection/>
    </xf>
    <xf numFmtId="2" fontId="4" fillId="2" borderId="8" xfId="0" applyNumberFormat="1" applyFont="1" applyFill="1" applyBorder="1" applyAlignment="1" applyProtection="1">
      <alignment vertical="center"/>
      <protection/>
    </xf>
    <xf numFmtId="0" fontId="4" fillId="2" borderId="3" xfId="0" applyNumberFormat="1" applyFont="1" applyFill="1" applyBorder="1" applyAlignment="1" applyProtection="1">
      <alignment vertical="center"/>
      <protection/>
    </xf>
    <xf numFmtId="0" fontId="4" fillId="2" borderId="9" xfId="0" applyNumberFormat="1" applyFont="1" applyFill="1" applyBorder="1" applyAlignment="1" applyProtection="1">
      <alignment vertical="center"/>
      <protection/>
    </xf>
    <xf numFmtId="168" fontId="4" fillId="2" borderId="0" xfId="0" applyNumberFormat="1" applyFont="1" applyFill="1" applyBorder="1" applyAlignment="1" applyProtection="1">
      <alignment vertical="center"/>
      <protection/>
    </xf>
    <xf numFmtId="0" fontId="4" fillId="2" borderId="0" xfId="0" applyNumberFormat="1" applyFont="1" applyFill="1" applyBorder="1" applyAlignment="1" applyProtection="1">
      <alignment vertical="center"/>
      <protection/>
    </xf>
    <xf numFmtId="2" fontId="4" fillId="2" borderId="0" xfId="0" applyNumberFormat="1" applyFont="1" applyFill="1" applyBorder="1" applyAlignment="1" applyProtection="1">
      <alignment vertical="center"/>
      <protection/>
    </xf>
    <xf numFmtId="0" fontId="4" fillId="2" borderId="2" xfId="0" applyNumberFormat="1" applyFont="1" applyFill="1" applyBorder="1" applyAlignment="1" applyProtection="1">
      <alignment vertical="center"/>
      <protection/>
    </xf>
    <xf numFmtId="0" fontId="4" fillId="2" borderId="4" xfId="0" applyNumberFormat="1" applyFont="1" applyFill="1" applyBorder="1" applyAlignment="1" applyProtection="1">
      <alignment/>
      <protection/>
    </xf>
    <xf numFmtId="0" fontId="4" fillId="2" borderId="10" xfId="0" applyNumberFormat="1" applyFont="1" applyFill="1" applyBorder="1" applyAlignment="1" applyProtection="1">
      <alignment vertical="center"/>
      <protection/>
    </xf>
    <xf numFmtId="0" fontId="4" fillId="2" borderId="11" xfId="0" applyNumberFormat="1" applyFont="1" applyFill="1" applyBorder="1" applyAlignment="1" applyProtection="1">
      <alignment vertical="center"/>
      <protection/>
    </xf>
    <xf numFmtId="0" fontId="4" fillId="2" borderId="12" xfId="0" applyNumberFormat="1" applyFont="1" applyFill="1" applyBorder="1" applyAlignment="1" applyProtection="1">
      <alignment vertical="center"/>
      <protection/>
    </xf>
    <xf numFmtId="0" fontId="4" fillId="2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="75" zoomScaleNormal="75" workbookViewId="0" topLeftCell="A1">
      <selection activeCell="F32" sqref="F32"/>
    </sheetView>
  </sheetViews>
  <sheetFormatPr defaultColWidth="9.140625" defaultRowHeight="12.75"/>
  <cols>
    <col min="1" max="1" width="7.28125" style="1" customWidth="1"/>
    <col min="2" max="2" width="16.140625" style="1" customWidth="1"/>
    <col min="3" max="16384" width="10.00390625" style="1" customWidth="1"/>
  </cols>
  <sheetData>
    <row r="1" spans="1:10" ht="21" customHeight="1">
      <c r="A1" s="7"/>
      <c r="B1" s="8" t="s">
        <v>0</v>
      </c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9" t="s">
        <v>1</v>
      </c>
      <c r="C3" s="2">
        <v>26660</v>
      </c>
      <c r="D3" s="7"/>
      <c r="E3" s="7"/>
      <c r="F3" s="7"/>
      <c r="G3" s="7"/>
      <c r="H3" s="7"/>
      <c r="I3" s="7"/>
      <c r="J3" s="7"/>
    </row>
    <row r="4" spans="1:10" ht="12.75">
      <c r="A4" s="7"/>
      <c r="B4" s="7"/>
      <c r="C4" s="7"/>
      <c r="D4" s="7"/>
      <c r="E4" s="7"/>
      <c r="F4" s="7"/>
      <c r="G4" s="7"/>
      <c r="H4" s="7" t="s">
        <v>2</v>
      </c>
      <c r="I4" s="7"/>
      <c r="J4" s="7" t="s">
        <v>3</v>
      </c>
    </row>
    <row r="5" spans="1:10" ht="12.75">
      <c r="A5" s="7"/>
      <c r="B5" s="7"/>
      <c r="C5" s="7" t="s">
        <v>4</v>
      </c>
      <c r="D5" s="7"/>
      <c r="E5" s="7" t="s">
        <v>5</v>
      </c>
      <c r="F5" s="7"/>
      <c r="G5" s="7"/>
      <c r="H5" s="7" t="s">
        <v>6</v>
      </c>
      <c r="I5" s="7"/>
      <c r="J5" s="7" t="s">
        <v>6</v>
      </c>
    </row>
    <row r="6" spans="1:10" ht="12.75">
      <c r="A6" s="7"/>
      <c r="B6" s="7" t="s">
        <v>7</v>
      </c>
      <c r="C6" s="10" t="s">
        <v>8</v>
      </c>
      <c r="D6" s="10" t="s">
        <v>9</v>
      </c>
      <c r="E6" s="10" t="s">
        <v>10</v>
      </c>
      <c r="F6" s="10" t="s">
        <v>9</v>
      </c>
      <c r="G6" s="7"/>
      <c r="H6" s="7" t="s">
        <v>11</v>
      </c>
      <c r="I6" s="7"/>
      <c r="J6" s="7" t="s">
        <v>11</v>
      </c>
    </row>
    <row r="7" spans="1:10" ht="12.75">
      <c r="A7" s="7"/>
      <c r="B7" s="11" t="s">
        <v>12</v>
      </c>
      <c r="C7" s="12">
        <v>1.4</v>
      </c>
      <c r="D7" s="13">
        <f>IF($C$3&lt;H7,ROUND(($C$3/100*C7)+0.49,0),ROUND((H7/100*C7)+0.49,0))</f>
        <v>333</v>
      </c>
      <c r="E7" s="14">
        <v>1.4</v>
      </c>
      <c r="F7" s="15">
        <f>IF($C$3&lt;H7,ROUND(($C$3/100*E7)+0.49,0),ROUND((H7/100*E7)+0.49,0))</f>
        <v>333</v>
      </c>
      <c r="G7" s="7"/>
      <c r="H7" s="6">
        <v>23738</v>
      </c>
      <c r="I7" s="7"/>
      <c r="J7" s="6">
        <v>6900</v>
      </c>
    </row>
    <row r="8" spans="1:10" ht="12.75">
      <c r="A8" s="7"/>
      <c r="B8" s="16" t="s">
        <v>13</v>
      </c>
      <c r="C8" s="17">
        <v>4</v>
      </c>
      <c r="D8" s="18">
        <f>IF($C$3&lt;H8,ROUND(($C$3/100*C8)+0.49,0),ROUND((H8/100*C8)+0.49,0))</f>
        <v>1067</v>
      </c>
      <c r="E8" s="19">
        <v>16</v>
      </c>
      <c r="F8" s="20">
        <f>IF($C$3&lt;H8,ROUND(($C$3/100*E8)+0.49,0),ROUND((H8/100*E8)+0.49,0))</f>
        <v>4266</v>
      </c>
      <c r="G8" s="7"/>
      <c r="H8" s="5">
        <v>47475</v>
      </c>
      <c r="I8" s="7"/>
      <c r="J8" s="5">
        <v>6900</v>
      </c>
    </row>
    <row r="9" spans="1:10" ht="12.75">
      <c r="A9" s="7"/>
      <c r="B9" s="16" t="s">
        <v>14</v>
      </c>
      <c r="C9" s="17">
        <v>3</v>
      </c>
      <c r="D9" s="18">
        <f>IF($C$3&lt;H9,ROUND(($C$3/100*C9)+0.49,0),ROUND((H9/100*C9)+0.49,0))</f>
        <v>800</v>
      </c>
      <c r="E9" s="19">
        <v>3</v>
      </c>
      <c r="F9" s="20">
        <f>IF($C$3&lt;H9,ROUND(($C$3/100*E9)+0.49,0),ROUND((H9/100*E9)+0.49,0))</f>
        <v>800</v>
      </c>
      <c r="G9" s="7"/>
      <c r="H9" s="5">
        <v>47475</v>
      </c>
      <c r="I9" s="7"/>
      <c r="J9" s="5">
        <v>6900</v>
      </c>
    </row>
    <row r="10" spans="1:10" ht="12.75">
      <c r="A10" s="7"/>
      <c r="B10" s="16" t="s">
        <v>15</v>
      </c>
      <c r="C10" s="17">
        <v>1</v>
      </c>
      <c r="D10" s="18">
        <f>IF($C$3&lt;H10,ROUND(($C$3/100*C10)+0.49,0),ROUND((H10/100*C10)+0.49,0))</f>
        <v>267</v>
      </c>
      <c r="E10" s="19">
        <v>1</v>
      </c>
      <c r="F10" s="20">
        <f>IF($C$3&lt;H10,ROUND(($C$3/100*E10)+0.49,0),ROUND((H10/100*E10)+0.49,0))</f>
        <v>267</v>
      </c>
      <c r="G10" s="7"/>
      <c r="H10" s="5">
        <v>47475</v>
      </c>
      <c r="I10" s="7"/>
      <c r="J10" s="5">
        <v>6900</v>
      </c>
    </row>
    <row r="11" spans="1:10" ht="12.75">
      <c r="A11" s="7"/>
      <c r="B11" s="16" t="s">
        <v>16</v>
      </c>
      <c r="C11" s="18"/>
      <c r="D11" s="18"/>
      <c r="E11" s="18">
        <v>0.8</v>
      </c>
      <c r="F11" s="20">
        <f>IF($C$3&lt;C3,ROUND(($C$3/100*E11)+0.49,0),ROUND((C3/100*E11)+0.49,0))</f>
        <v>214</v>
      </c>
      <c r="G11" s="7"/>
      <c r="H11" s="21"/>
      <c r="I11" s="7"/>
      <c r="J11" s="21"/>
    </row>
    <row r="12" spans="1:10" ht="12.75">
      <c r="A12" s="7"/>
      <c r="B12" s="16" t="s">
        <v>17</v>
      </c>
      <c r="C12" s="18"/>
      <c r="D12" s="18"/>
      <c r="E12" s="18">
        <v>2.75</v>
      </c>
      <c r="F12" s="20">
        <f>IF($C$3&lt;H12,ROUND(($C$3/100*E12)+0.49,0),ROUND((H12/100*E12)+0.49,0))</f>
        <v>734</v>
      </c>
      <c r="G12" s="7"/>
      <c r="H12" s="5">
        <v>47475</v>
      </c>
      <c r="I12" s="7"/>
      <c r="J12" s="5">
        <v>6900</v>
      </c>
    </row>
    <row r="13" spans="1:10" ht="12.75">
      <c r="A13" s="7"/>
      <c r="B13" s="16" t="s">
        <v>18</v>
      </c>
      <c r="C13" s="18"/>
      <c r="D13" s="18"/>
      <c r="E13" s="18">
        <v>0.25</v>
      </c>
      <c r="F13" s="20">
        <f>IF($C$3&lt;H13,ROUND(($C$3/100*E13)+0.49,0),ROUND((H13/100*E13)+0.49,0))</f>
        <v>60</v>
      </c>
      <c r="G13" s="7"/>
      <c r="H13" s="5">
        <v>23738</v>
      </c>
      <c r="I13" s="7"/>
      <c r="J13" s="5">
        <v>6900</v>
      </c>
    </row>
    <row r="14" spans="1:10" ht="12.75">
      <c r="A14" s="7"/>
      <c r="B14" s="16"/>
      <c r="C14" s="18"/>
      <c r="D14" s="18"/>
      <c r="E14" s="18"/>
      <c r="F14" s="20"/>
      <c r="G14" s="7"/>
      <c r="H14" s="21"/>
      <c r="I14" s="7"/>
      <c r="J14" s="21"/>
    </row>
    <row r="15" spans="1:10" ht="12.75">
      <c r="A15" s="7"/>
      <c r="B15" s="16" t="s">
        <v>19</v>
      </c>
      <c r="C15" s="18"/>
      <c r="D15" s="18">
        <f>SUM(D7:D10)</f>
        <v>2467</v>
      </c>
      <c r="E15" s="18"/>
      <c r="F15" s="20">
        <f>SUM(F7:F13)</f>
        <v>6674</v>
      </c>
      <c r="G15" s="7"/>
      <c r="H15" s="21"/>
      <c r="I15" s="7"/>
      <c r="J15" s="21"/>
    </row>
    <row r="16" spans="1:10" ht="12.75">
      <c r="A16" s="7"/>
      <c r="B16" s="16" t="s">
        <v>20</v>
      </c>
      <c r="C16" s="18"/>
      <c r="D16" s="18"/>
      <c r="E16" s="18"/>
      <c r="F16" s="20">
        <f>D15+F15</f>
        <v>9141</v>
      </c>
      <c r="G16" s="7"/>
      <c r="H16" s="21"/>
      <c r="I16" s="7"/>
      <c r="J16" s="21"/>
    </row>
    <row r="17" spans="1:10" ht="12.75">
      <c r="A17" s="7"/>
      <c r="B17" s="16"/>
      <c r="C17" s="17"/>
      <c r="D17" s="18"/>
      <c r="E17" s="19"/>
      <c r="F17" s="20"/>
      <c r="G17" s="7"/>
      <c r="H17" s="21"/>
      <c r="I17" s="7"/>
      <c r="J17" s="21"/>
    </row>
    <row r="18" spans="1:10" ht="12.75">
      <c r="A18" s="7"/>
      <c r="B18" s="16" t="s">
        <v>21</v>
      </c>
      <c r="C18" s="17">
        <v>4</v>
      </c>
      <c r="D18" s="18">
        <f>IF($C$3&lt;H18,ROUND(($C$3/100*C18)+0.49,0),ROUND((H18/100*C18)+0.49,0))</f>
        <v>1067</v>
      </c>
      <c r="E18" s="19">
        <v>10</v>
      </c>
      <c r="F18" s="20">
        <f>IF($C$3&lt;H18,ROUND(($C$3/100*E18)+0.49,0),ROUND((H18/100*E18)+0.49,0))</f>
        <v>2666</v>
      </c>
      <c r="G18" s="7"/>
      <c r="H18" s="5">
        <v>47475</v>
      </c>
      <c r="I18" s="7"/>
      <c r="J18" s="5">
        <v>6500</v>
      </c>
    </row>
    <row r="19" spans="1:10" ht="12.75">
      <c r="A19" s="7"/>
      <c r="B19" s="16"/>
      <c r="C19" s="18"/>
      <c r="D19" s="18"/>
      <c r="E19" s="18"/>
      <c r="F19" s="20"/>
      <c r="G19" s="7"/>
      <c r="H19" s="21"/>
      <c r="I19" s="7"/>
      <c r="J19" s="21"/>
    </row>
    <row r="20" spans="1:10" ht="12.75">
      <c r="A20" s="7"/>
      <c r="B20" s="16" t="s">
        <v>22</v>
      </c>
      <c r="C20" s="18"/>
      <c r="D20" s="18"/>
      <c r="E20" s="19"/>
      <c r="F20" s="20">
        <f>F16+F18</f>
        <v>11807</v>
      </c>
      <c r="G20" s="7"/>
      <c r="H20" s="21"/>
      <c r="I20" s="7"/>
      <c r="J20" s="21"/>
    </row>
    <row r="21" spans="1:10" ht="12.75">
      <c r="A21" s="7"/>
      <c r="B21" s="22" t="s">
        <v>23</v>
      </c>
      <c r="C21" s="23"/>
      <c r="D21" s="23"/>
      <c r="E21" s="23"/>
      <c r="F21" s="24">
        <f>C3+F15+F18</f>
        <v>36000</v>
      </c>
      <c r="G21" s="7"/>
      <c r="H21" s="25"/>
      <c r="I21" s="7"/>
      <c r="J21" s="25"/>
    </row>
    <row r="22" spans="1:10" ht="12.75">
      <c r="A22" s="7"/>
      <c r="B22" s="26"/>
      <c r="C22" s="26"/>
      <c r="D22" s="26"/>
      <c r="E22" s="26"/>
      <c r="F22" s="26"/>
      <c r="G22" s="7"/>
      <c r="H22" s="7"/>
      <c r="I22" s="7"/>
      <c r="J22" s="7"/>
    </row>
    <row r="23" spans="1:10" ht="12.75">
      <c r="A23" s="7"/>
      <c r="B23" s="26"/>
      <c r="C23" s="26"/>
      <c r="D23" s="26"/>
      <c r="E23" s="26"/>
      <c r="F23" s="26"/>
      <c r="G23" s="7"/>
      <c r="H23" s="7"/>
      <c r="I23" s="7"/>
      <c r="J23" s="7"/>
    </row>
    <row r="24" spans="1:10" ht="12.75">
      <c r="A24" s="7"/>
      <c r="B24" s="11" t="s">
        <v>24</v>
      </c>
      <c r="C24" s="13"/>
      <c r="D24" s="13"/>
      <c r="E24" s="15">
        <f>C3-D15-D18</f>
        <v>23126</v>
      </c>
      <c r="F24" s="26"/>
      <c r="G24" s="7"/>
      <c r="H24" s="7"/>
      <c r="I24" s="7"/>
      <c r="J24" s="7"/>
    </row>
    <row r="25" spans="1:10" ht="12.75">
      <c r="A25" s="7"/>
      <c r="B25" s="16" t="s">
        <v>25</v>
      </c>
      <c r="C25" s="18"/>
      <c r="D25" s="18"/>
      <c r="E25" s="3">
        <v>7568</v>
      </c>
      <c r="F25" s="26">
        <v>7328</v>
      </c>
      <c r="G25" s="7"/>
      <c r="H25" s="7"/>
      <c r="I25" s="7"/>
      <c r="J25" s="7"/>
    </row>
    <row r="26" spans="1:10" ht="12.75">
      <c r="A26" s="7"/>
      <c r="B26" s="16"/>
      <c r="C26" s="18"/>
      <c r="D26" s="18"/>
      <c r="E26" s="20"/>
      <c r="F26" s="26"/>
      <c r="G26" s="7"/>
      <c r="H26" s="7"/>
      <c r="I26" s="7"/>
      <c r="J26" s="7"/>
    </row>
    <row r="27" spans="1:10" ht="12.75">
      <c r="A27" s="7"/>
      <c r="B27" s="16" t="s">
        <v>26</v>
      </c>
      <c r="C27" s="18"/>
      <c r="D27" s="18"/>
      <c r="E27" s="20">
        <f>IF(E24-E25&lt;0,0,E24-E25)</f>
        <v>15558</v>
      </c>
      <c r="F27" s="26"/>
      <c r="G27" s="7"/>
      <c r="H27" s="7"/>
      <c r="I27" s="7"/>
      <c r="J27" s="7"/>
    </row>
    <row r="28" spans="1:10" ht="12.75">
      <c r="A28" s="7"/>
      <c r="B28" s="22" t="s">
        <v>27</v>
      </c>
      <c r="C28" s="23"/>
      <c r="D28" s="23"/>
      <c r="E28" s="24">
        <f>IF(E27&gt;0,TRUNC(E27/100*19),0)</f>
        <v>2956</v>
      </c>
      <c r="F28" s="26"/>
      <c r="G28" s="7"/>
      <c r="H28" s="7"/>
      <c r="I28" s="7"/>
      <c r="J28" s="7"/>
    </row>
    <row r="29" spans="1:10" ht="12.75">
      <c r="A29" s="7"/>
      <c r="B29" s="26"/>
      <c r="C29" s="26"/>
      <c r="D29" s="26"/>
      <c r="E29" s="26"/>
      <c r="F29" s="26"/>
      <c r="G29" s="7"/>
      <c r="H29" s="7"/>
      <c r="I29" s="7"/>
      <c r="J29" s="7"/>
    </row>
    <row r="30" spans="1:10" ht="12.75">
      <c r="A30" s="7"/>
      <c r="B30" s="26"/>
      <c r="C30" s="26"/>
      <c r="D30" s="26"/>
      <c r="E30" s="26"/>
      <c r="F30" s="26"/>
      <c r="G30" s="7"/>
      <c r="H30" s="7"/>
      <c r="I30" s="7"/>
      <c r="J30" s="7"/>
    </row>
    <row r="31" spans="1:10" ht="12.75">
      <c r="A31" s="7"/>
      <c r="B31" s="11" t="s">
        <v>28</v>
      </c>
      <c r="C31" s="4"/>
      <c r="D31" s="26"/>
      <c r="E31" s="26"/>
      <c r="F31" s="26"/>
      <c r="G31" s="7"/>
      <c r="H31" s="7"/>
      <c r="I31" s="7"/>
      <c r="J31" s="7"/>
    </row>
    <row r="32" spans="1:10" ht="12.75">
      <c r="A32" s="7"/>
      <c r="B32" s="22" t="s">
        <v>29</v>
      </c>
      <c r="C32" s="24">
        <f>E24-E28-C31</f>
        <v>20170</v>
      </c>
      <c r="D32" s="26"/>
      <c r="E32" s="26"/>
      <c r="F32" s="26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</sheetData>
  <sheetProtection sheet="1" objects="1" scenarios="1"/>
  <printOptions/>
  <pageMargins left="0.7875" right="1.18125" top="0.9847222222222223" bottom="0.9847222222222223" header="0.5118055555555555" footer="0.747916666666666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APO s.r.o.</cp:lastModifiedBy>
  <dcterms:modified xsi:type="dcterms:W3CDTF">2007-10-03T12:57:23Z</dcterms:modified>
  <cp:category/>
  <cp:version/>
  <cp:contentType/>
  <cp:contentStatus/>
</cp:coreProperties>
</file>